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omepage（仮）\mondai\"/>
    </mc:Choice>
  </mc:AlternateContent>
  <xr:revisionPtr revIDLastSave="0" documentId="13_ncr:1_{55542064-3696-4D7C-8480-D16F2BFBC1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計算シート" sheetId="6" r:id="rId1"/>
  </sheets>
  <definedNames>
    <definedName name="_xlnm.Print_Area" localSheetId="0">計算シート!$A$1:$G$40</definedName>
  </definedNames>
  <calcPr calcId="181029"/>
</workbook>
</file>

<file path=xl/calcChain.xml><?xml version="1.0" encoding="utf-8"?>
<calcChain xmlns="http://schemas.openxmlformats.org/spreadsheetml/2006/main">
  <c r="G12" i="6" l="1"/>
  <c r="F27" i="6"/>
  <c r="F28" i="6"/>
  <c r="F26" i="6"/>
  <c r="E10" i="6"/>
  <c r="G10" i="6"/>
  <c r="E12" i="6"/>
  <c r="F29" i="6" l="1"/>
  <c r="G29" i="6" s="1"/>
  <c r="E11" i="6"/>
  <c r="G11" i="6" s="1"/>
  <c r="E28" i="6" l="1"/>
  <c r="E27" i="6"/>
  <c r="G27" i="6" s="1"/>
  <c r="E13" i="6"/>
  <c r="G13" i="6" s="1"/>
  <c r="E14" i="6" l="1"/>
  <c r="G14" i="6" l="1"/>
  <c r="R24" i="6" l="1"/>
  <c r="R25" i="6"/>
  <c r="R26" i="6"/>
  <c r="R27" i="6"/>
  <c r="R28" i="6"/>
  <c r="E23" i="6"/>
  <c r="O26" i="6" l="1"/>
  <c r="R15" i="6"/>
  <c r="R16" i="6"/>
  <c r="R17" i="6"/>
  <c r="R18" i="6"/>
  <c r="R19" i="6"/>
  <c r="R20" i="6"/>
  <c r="R21" i="6"/>
  <c r="R22" i="6"/>
  <c r="R23" i="6"/>
  <c r="R14" i="6"/>
  <c r="E15" i="6"/>
  <c r="G15" i="6" s="1"/>
  <c r="E16" i="6"/>
  <c r="G16" i="6" s="1"/>
  <c r="E17" i="6"/>
  <c r="G17" i="6" s="1"/>
  <c r="E18" i="6"/>
  <c r="G18" i="6" s="1"/>
  <c r="E19" i="6"/>
  <c r="G19" i="6" s="1"/>
  <c r="E20" i="6"/>
  <c r="G20" i="6" s="1"/>
  <c r="E21" i="6"/>
  <c r="G21" i="6" s="1"/>
  <c r="E22" i="6"/>
  <c r="G22" i="6" s="1"/>
  <c r="G23" i="6"/>
  <c r="E24" i="6"/>
  <c r="G24" i="6" s="1"/>
  <c r="E25" i="6"/>
  <c r="G25" i="6" s="1"/>
  <c r="G26" i="6" l="1"/>
  <c r="G28" i="6"/>
  <c r="F30" i="6" l="1"/>
</calcChain>
</file>

<file path=xl/sharedStrings.xml><?xml version="1.0" encoding="utf-8"?>
<sst xmlns="http://schemas.openxmlformats.org/spreadsheetml/2006/main" count="60" uniqueCount="50">
  <si>
    <t>品名</t>
    <rPh sb="0" eb="1">
      <t>シナ</t>
    </rPh>
    <rPh sb="1" eb="2">
      <t>メイ</t>
    </rPh>
    <phoneticPr fontId="1"/>
  </si>
  <si>
    <t>　単年度版　頒布</t>
    <rPh sb="1" eb="4">
      <t>タンネンド</t>
    </rPh>
    <rPh sb="4" eb="5">
      <t>バン</t>
    </rPh>
    <rPh sb="6" eb="8">
      <t>ハンプ</t>
    </rPh>
    <phoneticPr fontId="1"/>
  </si>
  <si>
    <t>森林インストラクター資格試験問題例集 H26準拠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1"/>
  </si>
  <si>
    <t>森林インストラクター資格試験問題例集 H25準拠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1"/>
  </si>
  <si>
    <t>森林インストラクター資格試験問題例集 H27準拠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1"/>
  </si>
  <si>
    <t>森林インストラクター資格試験問題例集 H24準拠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1"/>
  </si>
  <si>
    <t>森林インストラクター資格試験問題例集 H23準拠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1"/>
  </si>
  <si>
    <t>森林インストラクター資格試験問題例集 H22準拠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1"/>
  </si>
  <si>
    <t>森林インストラクター資格試験問題例集 H19準拠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1"/>
  </si>
  <si>
    <t>合計</t>
    <rPh sb="0" eb="2">
      <t>ゴウケイ</t>
    </rPh>
    <phoneticPr fontId="1"/>
  </si>
  <si>
    <t>発行年月</t>
    <rPh sb="0" eb="2">
      <t>ハッコウ</t>
    </rPh>
    <rPh sb="2" eb="3">
      <t>ネン</t>
    </rPh>
    <rPh sb="3" eb="4">
      <t>ガツ</t>
    </rPh>
    <phoneticPr fontId="1"/>
  </si>
  <si>
    <t>森林インストラクター資格試験問題例集 H21準拠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1"/>
  </si>
  <si>
    <t>森林インストラクター資格試験問題例集 H20準拠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1"/>
  </si>
  <si>
    <t>※</t>
    <phoneticPr fontId="1"/>
  </si>
  <si>
    <t>本体価格</t>
    <rPh sb="0" eb="2">
      <t>ホンタイ</t>
    </rPh>
    <rPh sb="2" eb="4">
      <t>カカク</t>
    </rPh>
    <phoneticPr fontId="1"/>
  </si>
  <si>
    <t>税込価格</t>
    <rPh sb="0" eb="2">
      <t>ゼイコミ</t>
    </rPh>
    <rPh sb="2" eb="4">
      <t>カカク</t>
    </rPh>
    <phoneticPr fontId="1"/>
  </si>
  <si>
    <t>税率</t>
    <rPh sb="0" eb="2">
      <t>ゼイリツ</t>
    </rPh>
    <phoneticPr fontId="1"/>
  </si>
  <si>
    <t>5冊セット</t>
    <rPh sb="1" eb="2">
      <t>サツ</t>
    </rPh>
    <phoneticPr fontId="1"/>
  </si>
  <si>
    <t>セット割引</t>
    <rPh sb="3" eb="5">
      <t>ワリビキ</t>
    </rPh>
    <phoneticPr fontId="1"/>
  </si>
  <si>
    <t>-</t>
    <phoneticPr fontId="1"/>
  </si>
  <si>
    <t>小計</t>
    <rPh sb="0" eb="2">
      <t>ショウケイ</t>
    </rPh>
    <phoneticPr fontId="1"/>
  </si>
  <si>
    <r>
      <t>森林インストラクター資格試験問題例集 H30準拠</t>
    </r>
    <r>
      <rPr>
        <sz val="11"/>
        <color rgb="FFFF0000"/>
        <rFont val="Meiryo UI"/>
        <family val="3"/>
        <charset val="128"/>
      </rPr>
      <t>※</t>
    </r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1"/>
  </si>
  <si>
    <t>単品合計</t>
    <rPh sb="0" eb="2">
      <t>タンピン</t>
    </rPh>
    <rPh sb="2" eb="4">
      <t>ゴウケイ</t>
    </rPh>
    <phoneticPr fontId="1"/>
  </si>
  <si>
    <t>5冊まで300円、以降1冊ごとに60円追加</t>
    <phoneticPr fontId="1"/>
  </si>
  <si>
    <t>★</t>
    <phoneticPr fontId="1"/>
  </si>
  <si>
    <t>●</t>
    <phoneticPr fontId="1"/>
  </si>
  <si>
    <t>森林インストラクター資格試験問題例集　申込書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19" eb="21">
      <t>モウシコミ</t>
    </rPh>
    <rPh sb="21" eb="22">
      <t>ショ</t>
    </rPh>
    <phoneticPr fontId="1"/>
  </si>
  <si>
    <t>様</t>
    <rPh sb="0" eb="1">
      <t>サマ</t>
    </rPh>
    <phoneticPr fontId="1"/>
  </si>
  <si>
    <t>電話：</t>
    <rPh sb="0" eb="2">
      <t>デンワ</t>
    </rPh>
    <phoneticPr fontId="1"/>
  </si>
  <si>
    <t>住所：</t>
    <rPh sb="0" eb="2">
      <t>ジュウショ</t>
    </rPh>
    <phoneticPr fontId="1"/>
  </si>
  <si>
    <t>氏名：</t>
    <rPh sb="0" eb="2">
      <t>シメイ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</si>
  <si>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&lt;郵便局から&gt;</t>
    </r>
    <r>
      <rPr>
        <sz val="11"/>
        <color theme="1"/>
        <rFont val="ＭＳ Ｐゴシック"/>
        <family val="2"/>
        <charset val="128"/>
        <scheme val="minor"/>
      </rPr>
      <t>　・ゆうちょ総合口座から電信で送金する場合 
　　　　　　　　　　　ATM画面:「送金」→「記号・番号」で送金 　記号 10050　番号70020151
　　　　　　　　　　・払込取扱票を使用する場合 
　　　　　　　　　　　郵便振替口座: 00120-7-399272 　　　口座名義 :一般社団法人日本森林インストラクター協会</t>
    </r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</si>
  <si>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&lt;他銀行から&gt;</t>
    </r>
    <r>
      <rPr>
        <sz val="11"/>
        <color theme="1"/>
        <rFont val="ＭＳ Ｐゴシック"/>
        <family val="2"/>
        <charset val="128"/>
        <scheme val="minor"/>
      </rPr>
      <t>　ゆうちょ銀行 〇〇八（ゼロゼロハチ）店  　(普通)　7002015
　　　　　　　　　　口座名義 :一般社団法人日本森林インストラクター協会</t>
    </r>
    <phoneticPr fontId="1"/>
  </si>
  <si>
    <t>送料（税込）</t>
    <rPh sb="0" eb="1">
      <t>ソウ</t>
    </rPh>
    <rPh sb="1" eb="2">
      <t>リョウ</t>
    </rPh>
    <rPh sb="3" eb="5">
      <t>ゼイコミ</t>
    </rPh>
    <phoneticPr fontId="1"/>
  </si>
  <si>
    <t>◎申込・連絡先　一般社団法人日本森林インストラクター協会
　住所：〒112-0004 東京都文京区後楽1-7-12 林友ビル６階
　TEL/FAX：03-5684-3890　メールアドレス：jim@shinrin-instructor.org
　URL：http://www.shinrin-instructor.org/index.html</t>
    <phoneticPr fontId="1"/>
  </si>
  <si>
    <t>数量・記号</t>
    <rPh sb="0" eb="2">
      <t>スウリョウ</t>
    </rPh>
    <rPh sb="3" eb="5">
      <t>キゴウ</t>
    </rPh>
    <phoneticPr fontId="1"/>
  </si>
  <si>
    <t>◎購入方法：下記の方法で代金を支払い、払込証明等の写しを添付し、申込書に記入して、メール・FAX・郵便等でお申込みください。書店様の場合、別途ご連絡ください。見積書・請求書・納品書が必要な場合、申込書欄外にご記入下さい。</t>
    <phoneticPr fontId="1"/>
  </si>
  <si>
    <t>※5冊セット（どのような組合せでも）でのご購入がお勧めです。</t>
    <phoneticPr fontId="1"/>
  </si>
  <si>
    <t>〒　　　　　　　　　　</t>
    <phoneticPr fontId="1"/>
  </si>
  <si>
    <r>
      <t>森林インストラクター資格試験問題例集 2019準拠</t>
    </r>
    <r>
      <rPr>
        <sz val="11"/>
        <color rgb="FFFF0000"/>
        <rFont val="Meiryo UI"/>
        <family val="3"/>
        <charset val="128"/>
      </rPr>
      <t>※</t>
    </r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3" eb="25">
      <t>ジュンキョ</t>
    </rPh>
    <phoneticPr fontId="1"/>
  </si>
  <si>
    <r>
      <t>森林インストラクター資格試験問題例集 2020準拠</t>
    </r>
    <r>
      <rPr>
        <sz val="11"/>
        <color rgb="FFFF0000"/>
        <rFont val="Meiryo UI"/>
        <family val="3"/>
        <charset val="128"/>
      </rPr>
      <t>※</t>
    </r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3" eb="25">
      <t>ジュンキョ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</si>
  <si>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</si>
  <si>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t>森林インストラクター資格試験問題例集 2021準拠</t>
    </r>
    <r>
      <rPr>
        <sz val="11"/>
        <color rgb="FFFF0000"/>
        <rFont val="Meiryo UI"/>
        <family val="3"/>
        <charset val="128"/>
      </rPr>
      <t>※</t>
    </r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3" eb="25">
      <t>ジュンキョ</t>
    </rPh>
    <phoneticPr fontId="1"/>
  </si>
  <si>
    <t>森林インストラクター資格試験問題例集 H28準拠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1"/>
  </si>
  <si>
    <r>
      <t>森林インストラクター資格試験問題例集 2022準拠</t>
    </r>
    <r>
      <rPr>
        <sz val="11"/>
        <color rgb="FFFF0000"/>
        <rFont val="Meiryo UI"/>
        <family val="3"/>
        <charset val="128"/>
      </rPr>
      <t>※</t>
    </r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3" eb="25">
      <t>ジュンキョ</t>
    </rPh>
    <phoneticPr fontId="1"/>
  </si>
  <si>
    <t>★</t>
  </si>
  <si>
    <t>森林インストラクター資格試験問題例集 H29準拠</t>
    <rPh sb="0" eb="2">
      <t>シンリン</t>
    </rPh>
    <rPh sb="10" eb="12">
      <t>シカク</t>
    </rPh>
    <rPh sb="12" eb="14">
      <t>シケン</t>
    </rPh>
    <rPh sb="14" eb="16">
      <t>モンダイ</t>
    </rPh>
    <rPh sb="16" eb="17">
      <t>レイ</t>
    </rPh>
    <rPh sb="17" eb="18">
      <t>シュウ</t>
    </rPh>
    <rPh sb="22" eb="24">
      <t>ジュンキョ</t>
    </rPh>
    <phoneticPr fontId="1"/>
  </si>
  <si>
    <r>
      <t>※セット購入の場合、H30～2022</t>
    </r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charset val="128"/>
        <scheme val="minor"/>
      </rPr>
      <t>を含む場合は「★」を、いずれも含まない場合は「●」を必ず5冊単位で、
単年度（5年度未満、単年度を複数冊）での購入は冊数（数字）を「数量・記号」欄に入力してください。
※「★」または「●」は、それぞれ5つ記号が入力されていないと計算されません。</t>
    </r>
    <rPh sb="4" eb="6">
      <t>コウニュウ</t>
    </rPh>
    <rPh sb="7" eb="9">
      <t>バアイ</t>
    </rPh>
    <rPh sb="20" eb="21">
      <t>フク</t>
    </rPh>
    <rPh sb="22" eb="24">
      <t>バアイ</t>
    </rPh>
    <rPh sb="34" eb="35">
      <t>フク</t>
    </rPh>
    <rPh sb="38" eb="40">
      <t>バアイ</t>
    </rPh>
    <rPh sb="45" eb="46">
      <t>カナラ</t>
    </rPh>
    <rPh sb="48" eb="49">
      <t>サツ</t>
    </rPh>
    <rPh sb="49" eb="51">
      <t>タンイ</t>
    </rPh>
    <rPh sb="59" eb="60">
      <t>ネン</t>
    </rPh>
    <rPh sb="60" eb="61">
      <t>ド</t>
    </rPh>
    <rPh sb="61" eb="63">
      <t>ミマン</t>
    </rPh>
    <rPh sb="64" eb="67">
      <t>タンネンド</t>
    </rPh>
    <rPh sb="68" eb="70">
      <t>フクスウ</t>
    </rPh>
    <rPh sb="70" eb="71">
      <t>サツ</t>
    </rPh>
    <rPh sb="85" eb="87">
      <t>スウリョウ</t>
    </rPh>
    <rPh sb="88" eb="90">
      <t>キゴウ</t>
    </rPh>
    <rPh sb="91" eb="92">
      <t>ラン</t>
    </rPh>
    <rPh sb="93" eb="95">
      <t>ニュウリョク</t>
    </rPh>
    <rPh sb="121" eb="123">
      <t>キゴウ</t>
    </rPh>
    <rPh sb="124" eb="126">
      <t>ニュウリョク</t>
    </rPh>
    <rPh sb="133" eb="135">
      <t>ケイサン</t>
    </rPh>
    <phoneticPr fontId="1"/>
  </si>
  <si>
    <r>
      <t>H30～2022年準拠</t>
    </r>
    <r>
      <rPr>
        <sz val="11"/>
        <color rgb="FFFF0000"/>
        <rFont val="Meiryo UI"/>
        <family val="3"/>
        <charset val="128"/>
      </rPr>
      <t>※</t>
    </r>
    <r>
      <rPr>
        <sz val="11"/>
        <color theme="1"/>
        <rFont val="Meiryo UI"/>
        <family val="3"/>
        <charset val="128"/>
      </rPr>
      <t>いずれかを含む5か年分</t>
    </r>
    <r>
      <rPr>
        <sz val="10"/>
        <color theme="1"/>
        <rFont val="Meiryo UI"/>
        <family val="3"/>
        <charset val="128"/>
      </rPr>
      <t>（★）</t>
    </r>
    <phoneticPr fontId="1"/>
  </si>
  <si>
    <r>
      <t>H30～2022年準拠</t>
    </r>
    <r>
      <rPr>
        <sz val="11"/>
        <color rgb="FFFF0000"/>
        <rFont val="Meiryo UI"/>
        <family val="3"/>
        <charset val="128"/>
      </rPr>
      <t>※</t>
    </r>
    <r>
      <rPr>
        <sz val="11"/>
        <color theme="1"/>
        <rFont val="Meiryo UI"/>
        <family val="3"/>
        <charset val="128"/>
      </rPr>
      <t>いずれも含まない5か年分</t>
    </r>
    <r>
      <rPr>
        <sz val="10"/>
        <color theme="1"/>
        <rFont val="Meiryo UI"/>
        <family val="3"/>
        <charset val="128"/>
      </rPr>
      <t>（●）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</si>
</sst>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rgb="FFFF000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i/>
      <sz val="10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i/>
      <sz val="11"/>
      <color theme="1"/>
      <name val="Meiryo UI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38" fontId="2" fillId="2" borderId="0" xfId="1" applyFont="1" applyFill="1">
      <alignment vertical="center"/>
    </xf>
    <xf numFmtId="38" fontId="2" fillId="2" borderId="15" xfId="1" applyFont="1" applyFill="1" applyBorder="1" applyAlignment="1">
      <alignment horizontal="center" vertical="center"/>
    </xf>
    <xf numFmtId="38" fontId="0" fillId="0" borderId="0" xfId="1" applyFont="1">
      <alignment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/>
    </xf>
    <xf numFmtId="38" fontId="2" fillId="2" borderId="23" xfId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9" fontId="2" fillId="2" borderId="24" xfId="2" applyFont="1" applyFill="1" applyBorder="1" applyAlignment="1">
      <alignment horizontal="center" vertical="center"/>
    </xf>
    <xf numFmtId="6" fontId="2" fillId="2" borderId="11" xfId="1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horizontal="center" vertical="center" wrapText="1"/>
    </xf>
    <xf numFmtId="38" fontId="2" fillId="0" borderId="26" xfId="1" applyFont="1" applyFill="1" applyBorder="1" applyAlignment="1">
      <alignment horizontal="center" vertical="center"/>
    </xf>
    <xf numFmtId="6" fontId="2" fillId="2" borderId="27" xfId="1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6" fontId="2" fillId="0" borderId="31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1" xfId="0" applyFont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38" fontId="2" fillId="0" borderId="9" xfId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6" fontId="2" fillId="2" borderId="16" xfId="1" applyNumberFormat="1" applyFont="1" applyFill="1" applyBorder="1" applyAlignment="1">
      <alignment horizontal="center" vertical="center"/>
    </xf>
    <xf numFmtId="38" fontId="13" fillId="2" borderId="22" xfId="1" applyFont="1" applyFill="1" applyBorder="1" applyAlignment="1">
      <alignment horizontal="center" vertical="center"/>
    </xf>
    <xf numFmtId="38" fontId="13" fillId="2" borderId="14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38" fontId="0" fillId="0" borderId="22" xfId="1" applyFont="1" applyBorder="1" applyProtection="1">
      <alignment vertical="center"/>
      <protection locked="0"/>
    </xf>
    <xf numFmtId="0" fontId="2" fillId="6" borderId="15" xfId="0" quotePrefix="1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38" fontId="17" fillId="2" borderId="23" xfId="1" applyFont="1" applyFill="1" applyBorder="1" applyAlignment="1">
      <alignment horizontal="center" vertical="center"/>
    </xf>
    <xf numFmtId="38" fontId="17" fillId="2" borderId="2" xfId="1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38" fontId="6" fillId="4" borderId="14" xfId="1" applyFont="1" applyFill="1" applyBorder="1" applyAlignment="1">
      <alignment horizontal="center" vertical="center"/>
    </xf>
    <xf numFmtId="38" fontId="2" fillId="4" borderId="2" xfId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38" fontId="2" fillId="4" borderId="9" xfId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 wrapText="1"/>
    </xf>
    <xf numFmtId="38" fontId="13" fillId="2" borderId="7" xfId="1" applyFont="1" applyFill="1" applyBorder="1" applyAlignment="1">
      <alignment horizontal="center" vertical="center"/>
    </xf>
    <xf numFmtId="38" fontId="2" fillId="2" borderId="36" xfId="1" applyFont="1" applyFill="1" applyBorder="1" applyAlignment="1">
      <alignment horizontal="center" vertical="center"/>
    </xf>
    <xf numFmtId="6" fontId="2" fillId="2" borderId="26" xfId="1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6" borderId="1" xfId="0" quotePrefix="1" applyFont="1" applyFill="1" applyBorder="1" applyAlignment="1" applyProtection="1">
      <alignment horizontal="center" vertical="center"/>
      <protection locked="0"/>
    </xf>
    <xf numFmtId="0" fontId="2" fillId="6" borderId="23" xfId="0" quotePrefix="1" applyFont="1" applyFill="1" applyBorder="1" applyAlignment="1" applyProtection="1">
      <alignment horizontal="center" vertical="center"/>
      <protection locked="0"/>
    </xf>
    <xf numFmtId="0" fontId="2" fillId="6" borderId="37" xfId="0" quotePrefix="1" applyFont="1" applyFill="1" applyBorder="1" applyAlignment="1" applyProtection="1">
      <alignment horizontal="center" vertical="center"/>
      <protection locked="0"/>
    </xf>
    <xf numFmtId="0" fontId="2" fillId="6" borderId="3" xfId="0" quotePrefix="1" applyFont="1" applyFill="1" applyBorder="1" applyAlignment="1" applyProtection="1">
      <alignment horizontal="center" vertical="center"/>
      <protection locked="0"/>
    </xf>
    <xf numFmtId="38" fontId="13" fillId="2" borderId="41" xfId="1" applyFont="1" applyFill="1" applyBorder="1" applyAlignment="1">
      <alignment horizontal="center" vertical="center"/>
    </xf>
    <xf numFmtId="38" fontId="2" fillId="2" borderId="42" xfId="1" applyFont="1" applyFill="1" applyBorder="1" applyAlignment="1">
      <alignment horizontal="center" vertical="center"/>
    </xf>
    <xf numFmtId="6" fontId="2" fillId="2" borderId="40" xfId="1" applyNumberFormat="1" applyFont="1" applyFill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38" fontId="0" fillId="6" borderId="22" xfId="1" applyFont="1" applyFill="1" applyBorder="1" applyProtection="1">
      <alignment vertical="center"/>
      <protection locked="0"/>
    </xf>
    <xf numFmtId="0" fontId="0" fillId="6" borderId="22" xfId="0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0" fillId="6" borderId="22" xfId="0" applyNumberForma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38" fontId="2" fillId="2" borderId="28" xfId="1" applyFont="1" applyFill="1" applyBorder="1" applyAlignment="1">
      <alignment horizontal="center" vertical="center"/>
    </xf>
    <xf numFmtId="38" fontId="2" fillId="2" borderId="29" xfId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6" fontId="5" fillId="0" borderId="28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39</xdr:row>
      <xdr:rowOff>133350</xdr:rowOff>
    </xdr:from>
    <xdr:to>
      <xdr:col>6</xdr:col>
      <xdr:colOff>723900</xdr:colOff>
      <xdr:row>39</xdr:row>
      <xdr:rowOff>838200</xdr:rowOff>
    </xdr:to>
    <xdr:pic>
      <xdr:nvPicPr>
        <xdr:cNvPr id="3" name="図 2" descr="C:\Users\FIJ\AppData\Local\Microsoft\Windows\Temporary Internet Files\Content.IE5\TN2IZ5KU\QR_Code1551515555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9525000"/>
          <a:ext cx="70485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R40"/>
  <sheetViews>
    <sheetView showZeros="0" tabSelected="1" workbookViewId="0">
      <selection activeCell="G14" sqref="G14"/>
    </sheetView>
  </sheetViews>
  <sheetFormatPr defaultRowHeight="13.5" x14ac:dyDescent="0.15"/>
  <cols>
    <col min="1" max="1" width="2" customWidth="1"/>
    <col min="2" max="2" width="45.5" bestFit="1" customWidth="1"/>
    <col min="3" max="3" width="12.625" customWidth="1"/>
    <col min="4" max="4" width="7.75" style="13" customWidth="1"/>
    <col min="5" max="5" width="8.625" style="13" customWidth="1"/>
    <col min="6" max="6" width="9.625" customWidth="1"/>
    <col min="7" max="7" width="11.75" style="13" customWidth="1"/>
    <col min="8" max="13" width="6.125" customWidth="1"/>
    <col min="14" max="14" width="5.625" customWidth="1"/>
    <col min="15" max="18" width="9" hidden="1" customWidth="1"/>
    <col min="19" max="19" width="9" customWidth="1"/>
  </cols>
  <sheetData>
    <row r="1" spans="1:18" ht="21.75" customHeight="1" x14ac:dyDescent="0.15">
      <c r="B1" s="72" t="s">
        <v>26</v>
      </c>
      <c r="C1" s="73"/>
      <c r="D1" s="73"/>
      <c r="E1" s="73"/>
      <c r="F1" s="73"/>
      <c r="G1" s="73"/>
    </row>
    <row r="2" spans="1:18" x14ac:dyDescent="0.15">
      <c r="B2" s="38"/>
      <c r="C2" s="38"/>
      <c r="D2" s="38"/>
      <c r="E2" s="38"/>
      <c r="F2" s="74" t="s">
        <v>41</v>
      </c>
      <c r="G2" s="74"/>
    </row>
    <row r="3" spans="1:18" x14ac:dyDescent="0.15">
      <c r="B3" s="44" t="s">
        <v>38</v>
      </c>
      <c r="C3" s="38"/>
      <c r="D3" s="38"/>
      <c r="E3" s="38"/>
      <c r="F3" s="39"/>
      <c r="G3" s="39"/>
    </row>
    <row r="4" spans="1:18" ht="23.25" customHeight="1" x14ac:dyDescent="0.15">
      <c r="B4" s="70" t="s">
        <v>29</v>
      </c>
      <c r="C4" s="70"/>
      <c r="D4" s="70"/>
      <c r="E4" s="70"/>
      <c r="F4" s="70"/>
      <c r="G4" s="70"/>
    </row>
    <row r="5" spans="1:18" ht="23.25" customHeight="1" x14ac:dyDescent="0.15">
      <c r="B5" s="45" t="s">
        <v>30</v>
      </c>
      <c r="C5" s="40" t="s">
        <v>27</v>
      </c>
      <c r="D5" s="38"/>
      <c r="E5" s="38"/>
      <c r="F5" s="38"/>
      <c r="G5" s="38"/>
    </row>
    <row r="6" spans="1:18" ht="21" customHeight="1" x14ac:dyDescent="0.15">
      <c r="B6" s="41"/>
      <c r="C6" s="41"/>
      <c r="D6" s="42" t="s">
        <v>28</v>
      </c>
      <c r="E6" s="69"/>
      <c r="F6" s="69"/>
      <c r="G6" s="69"/>
    </row>
    <row r="7" spans="1:18" ht="6.75" customHeight="1" thickBot="1" x14ac:dyDescent="0.2">
      <c r="A7" s="2"/>
      <c r="B7" s="2"/>
      <c r="C7" s="2"/>
      <c r="D7" s="11"/>
      <c r="E7" s="11"/>
      <c r="F7" s="2"/>
      <c r="G7" s="11"/>
      <c r="H7" s="2"/>
      <c r="I7" s="2"/>
      <c r="J7" s="2"/>
      <c r="K7" s="2"/>
      <c r="L7" s="2"/>
      <c r="M7" s="2"/>
      <c r="N7" s="2"/>
    </row>
    <row r="8" spans="1:18" ht="19.5" x14ac:dyDescent="0.15">
      <c r="A8" s="2"/>
      <c r="B8" s="78" t="s">
        <v>1</v>
      </c>
      <c r="C8" s="79"/>
      <c r="D8" s="79"/>
      <c r="E8" s="79"/>
      <c r="F8" s="79"/>
      <c r="G8" s="80"/>
      <c r="H8" s="5"/>
      <c r="I8" s="5"/>
      <c r="J8" s="5"/>
      <c r="K8" s="5"/>
      <c r="L8" s="5"/>
      <c r="M8" s="5"/>
      <c r="N8" s="2"/>
    </row>
    <row r="9" spans="1:18" ht="21" customHeight="1" thickBot="1" x14ac:dyDescent="0.2">
      <c r="A9" s="2"/>
      <c r="B9" s="48" t="s">
        <v>0</v>
      </c>
      <c r="C9" s="49" t="s">
        <v>10</v>
      </c>
      <c r="D9" s="50" t="s">
        <v>14</v>
      </c>
      <c r="E9" s="51" t="s">
        <v>15</v>
      </c>
      <c r="F9" s="52" t="s">
        <v>35</v>
      </c>
      <c r="G9" s="53" t="s">
        <v>20</v>
      </c>
      <c r="H9" s="8"/>
      <c r="I9" s="8"/>
      <c r="J9" s="8"/>
      <c r="K9" s="8"/>
      <c r="L9" s="8"/>
      <c r="M9" s="8"/>
      <c r="N9" s="2"/>
      <c r="O9" t="s">
        <v>25</v>
      </c>
      <c r="Q9">
        <v>1</v>
      </c>
      <c r="R9">
        <v>300</v>
      </c>
    </row>
    <row r="10" spans="1:18" ht="21" customHeight="1" x14ac:dyDescent="0.15">
      <c r="A10" s="2"/>
      <c r="B10" s="54" t="s">
        <v>44</v>
      </c>
      <c r="C10" s="17">
        <v>2023.3</v>
      </c>
      <c r="D10" s="55">
        <v>800</v>
      </c>
      <c r="E10" s="56">
        <f>ROUND(D10*(1+$C$30),0)</f>
        <v>880</v>
      </c>
      <c r="F10" s="60" t="s">
        <v>45</v>
      </c>
      <c r="G10" s="57">
        <f>E10*F10</f>
        <v>0</v>
      </c>
      <c r="H10" s="10" t="s">
        <v>13</v>
      </c>
      <c r="I10" s="8"/>
      <c r="J10" s="8"/>
      <c r="K10" s="8"/>
      <c r="L10" s="8"/>
      <c r="M10" s="8"/>
      <c r="N10" s="2"/>
      <c r="O10" t="s">
        <v>24</v>
      </c>
      <c r="P10" t="s">
        <v>24</v>
      </c>
      <c r="Q10">
        <v>2</v>
      </c>
      <c r="R10">
        <v>300</v>
      </c>
    </row>
    <row r="11" spans="1:18" ht="21" customHeight="1" x14ac:dyDescent="0.15">
      <c r="A11" s="2"/>
      <c r="B11" s="16" t="s">
        <v>42</v>
      </c>
      <c r="C11" s="15">
        <v>2022.3</v>
      </c>
      <c r="D11" s="36">
        <v>800</v>
      </c>
      <c r="E11" s="12">
        <f>ROUND(D11*(1+$C$30),0)</f>
        <v>880</v>
      </c>
      <c r="F11" s="62" t="s">
        <v>45</v>
      </c>
      <c r="G11" s="21">
        <f>E11*F11</f>
        <v>0</v>
      </c>
      <c r="H11" s="10" t="s">
        <v>13</v>
      </c>
      <c r="I11" s="10"/>
      <c r="J11" s="10"/>
      <c r="K11" s="10"/>
      <c r="L11" s="10"/>
      <c r="M11" s="10"/>
      <c r="N11" s="2"/>
      <c r="O11">
        <v>1</v>
      </c>
      <c r="P11">
        <v>1</v>
      </c>
      <c r="Q11">
        <v>3</v>
      </c>
      <c r="R11">
        <v>300</v>
      </c>
    </row>
    <row r="12" spans="1:18" ht="21" customHeight="1" x14ac:dyDescent="0.15">
      <c r="A12" s="2"/>
      <c r="B12" s="16" t="s">
        <v>40</v>
      </c>
      <c r="C12" s="15">
        <v>2021.3</v>
      </c>
      <c r="D12" s="36">
        <v>750</v>
      </c>
      <c r="E12" s="12">
        <f>ROUND(D12*(1+$C$30),0)</f>
        <v>825</v>
      </c>
      <c r="F12" s="59" t="s">
        <v>45</v>
      </c>
      <c r="G12" s="21">
        <f>E12*F12</f>
        <v>0</v>
      </c>
      <c r="H12" s="10" t="s">
        <v>13</v>
      </c>
      <c r="I12" s="10"/>
      <c r="J12" s="10"/>
      <c r="K12" s="10"/>
      <c r="L12" s="10"/>
      <c r="M12" s="10"/>
      <c r="N12" s="2"/>
      <c r="O12">
        <v>2</v>
      </c>
      <c r="P12">
        <v>2</v>
      </c>
      <c r="Q12">
        <v>4</v>
      </c>
      <c r="R12">
        <v>300</v>
      </c>
    </row>
    <row r="13" spans="1:18" ht="21" customHeight="1" x14ac:dyDescent="0.15">
      <c r="A13" s="2"/>
      <c r="B13" s="16" t="s">
        <v>39</v>
      </c>
      <c r="C13" s="15">
        <v>2020.3</v>
      </c>
      <c r="D13" s="36">
        <v>750</v>
      </c>
      <c r="E13" s="12">
        <f>ROUND(D13*(1+$C$30),0)</f>
        <v>825</v>
      </c>
      <c r="F13" s="59" t="s">
        <v>45</v>
      </c>
      <c r="G13" s="21">
        <f>E13*F13</f>
        <v>0</v>
      </c>
      <c r="H13" s="10" t="s">
        <v>13</v>
      </c>
      <c r="I13" s="10"/>
      <c r="J13" s="10"/>
      <c r="K13" s="10"/>
      <c r="L13" s="10"/>
      <c r="M13" s="10"/>
      <c r="N13" s="2"/>
      <c r="O13">
        <v>3</v>
      </c>
      <c r="P13">
        <v>3</v>
      </c>
      <c r="Q13">
        <v>5</v>
      </c>
      <c r="R13">
        <v>300</v>
      </c>
    </row>
    <row r="14" spans="1:18" ht="21" customHeight="1" thickBot="1" x14ac:dyDescent="0.2">
      <c r="A14" s="2"/>
      <c r="B14" s="7" t="s">
        <v>21</v>
      </c>
      <c r="C14" s="58">
        <v>2019.3</v>
      </c>
      <c r="D14" s="63">
        <v>750</v>
      </c>
      <c r="E14" s="64">
        <f>ROUND(D14*(1+$C$30),0)</f>
        <v>825</v>
      </c>
      <c r="F14" s="61" t="s">
        <v>45</v>
      </c>
      <c r="G14" s="65">
        <f t="shared" ref="G14:G25" si="0">E14*F14</f>
        <v>0</v>
      </c>
      <c r="H14" s="10" t="s">
        <v>13</v>
      </c>
      <c r="I14" s="10"/>
      <c r="J14" s="10"/>
      <c r="K14" s="10"/>
      <c r="L14" s="10"/>
      <c r="M14" s="10"/>
      <c r="N14" s="2"/>
      <c r="O14">
        <v>4</v>
      </c>
      <c r="P14">
        <v>4</v>
      </c>
      <c r="Q14">
        <v>6</v>
      </c>
      <c r="R14">
        <f t="shared" ref="R14:R28" si="1">$R$13+(Q14-$Q$13)*60</f>
        <v>360</v>
      </c>
    </row>
    <row r="15" spans="1:18" ht="21" customHeight="1" x14ac:dyDescent="0.15">
      <c r="A15" s="2"/>
      <c r="B15" s="54" t="s">
        <v>46</v>
      </c>
      <c r="C15" s="17">
        <v>2018.3</v>
      </c>
      <c r="D15" s="55">
        <v>741</v>
      </c>
      <c r="E15" s="56">
        <f t="shared" ref="E15:E25" si="2">ROUND(D15*(1+$C$30),0)</f>
        <v>815</v>
      </c>
      <c r="F15" s="60"/>
      <c r="G15" s="57">
        <f t="shared" si="0"/>
        <v>0</v>
      </c>
      <c r="H15" s="10"/>
      <c r="I15" s="10"/>
      <c r="J15" s="10"/>
      <c r="K15" s="10"/>
      <c r="L15" s="10"/>
      <c r="M15" s="10"/>
      <c r="N15" s="2"/>
      <c r="O15">
        <v>5</v>
      </c>
      <c r="P15">
        <v>5</v>
      </c>
      <c r="Q15">
        <v>7</v>
      </c>
      <c r="R15">
        <f t="shared" si="1"/>
        <v>420</v>
      </c>
    </row>
    <row r="16" spans="1:18" ht="21" customHeight="1" x14ac:dyDescent="0.15">
      <c r="A16" s="2"/>
      <c r="B16" s="16" t="s">
        <v>43</v>
      </c>
      <c r="C16" s="15">
        <v>2017.4</v>
      </c>
      <c r="D16" s="36">
        <v>741</v>
      </c>
      <c r="E16" s="12">
        <f t="shared" si="2"/>
        <v>815</v>
      </c>
      <c r="F16" s="43"/>
      <c r="G16" s="21">
        <f t="shared" si="0"/>
        <v>0</v>
      </c>
      <c r="H16" s="10"/>
      <c r="I16" s="10"/>
      <c r="J16" s="10"/>
      <c r="K16" s="10"/>
      <c r="L16" s="10"/>
      <c r="M16" s="10"/>
      <c r="N16" s="2"/>
      <c r="O16">
        <v>6</v>
      </c>
      <c r="P16">
        <v>6</v>
      </c>
      <c r="Q16">
        <v>8</v>
      </c>
      <c r="R16">
        <f t="shared" si="1"/>
        <v>480</v>
      </c>
    </row>
    <row r="17" spans="1:18" ht="21" customHeight="1" x14ac:dyDescent="0.15">
      <c r="A17" s="2"/>
      <c r="B17" s="16" t="s">
        <v>4</v>
      </c>
      <c r="C17" s="15">
        <v>2016.4</v>
      </c>
      <c r="D17" s="36">
        <v>741</v>
      </c>
      <c r="E17" s="12">
        <f t="shared" si="2"/>
        <v>815</v>
      </c>
      <c r="F17" s="43"/>
      <c r="G17" s="21">
        <f t="shared" si="0"/>
        <v>0</v>
      </c>
      <c r="H17" s="8"/>
      <c r="I17" s="8"/>
      <c r="J17" s="8"/>
      <c r="K17" s="8"/>
      <c r="L17" s="8"/>
      <c r="M17" s="8"/>
      <c r="N17" s="2"/>
      <c r="O17">
        <v>7</v>
      </c>
      <c r="P17">
        <v>7</v>
      </c>
      <c r="Q17">
        <v>9</v>
      </c>
      <c r="R17">
        <f t="shared" si="1"/>
        <v>540</v>
      </c>
    </row>
    <row r="18" spans="1:18" ht="21" customHeight="1" x14ac:dyDescent="0.15">
      <c r="A18" s="2"/>
      <c r="B18" s="3" t="s">
        <v>2</v>
      </c>
      <c r="C18" s="6">
        <v>2015.4</v>
      </c>
      <c r="D18" s="36">
        <v>741</v>
      </c>
      <c r="E18" s="12">
        <f t="shared" si="2"/>
        <v>815</v>
      </c>
      <c r="F18" s="43"/>
      <c r="G18" s="21">
        <f t="shared" si="0"/>
        <v>0</v>
      </c>
      <c r="H18" s="1"/>
      <c r="I18" s="1"/>
      <c r="J18" s="1"/>
      <c r="K18" s="1"/>
      <c r="L18" s="1"/>
      <c r="M18" s="1"/>
      <c r="N18" s="2"/>
      <c r="O18">
        <v>8</v>
      </c>
      <c r="P18">
        <v>8</v>
      </c>
      <c r="Q18">
        <v>10</v>
      </c>
      <c r="R18">
        <f t="shared" si="1"/>
        <v>600</v>
      </c>
    </row>
    <row r="19" spans="1:18" ht="21" customHeight="1" x14ac:dyDescent="0.15">
      <c r="A19" s="2"/>
      <c r="B19" s="3" t="s">
        <v>3</v>
      </c>
      <c r="C19" s="6">
        <v>2014.4</v>
      </c>
      <c r="D19" s="36">
        <v>741</v>
      </c>
      <c r="E19" s="12">
        <f t="shared" si="2"/>
        <v>815</v>
      </c>
      <c r="F19" s="43"/>
      <c r="G19" s="21">
        <f t="shared" si="0"/>
        <v>0</v>
      </c>
      <c r="H19" s="1"/>
      <c r="I19" s="1"/>
      <c r="J19" s="1"/>
      <c r="K19" s="1"/>
      <c r="L19" s="1"/>
      <c r="M19" s="1"/>
      <c r="N19" s="2"/>
      <c r="O19">
        <v>9</v>
      </c>
      <c r="P19">
        <v>9</v>
      </c>
      <c r="Q19">
        <v>11</v>
      </c>
      <c r="R19">
        <f t="shared" si="1"/>
        <v>660</v>
      </c>
    </row>
    <row r="20" spans="1:18" ht="21" customHeight="1" x14ac:dyDescent="0.15">
      <c r="A20" s="2"/>
      <c r="B20" s="3" t="s">
        <v>5</v>
      </c>
      <c r="C20" s="6">
        <v>2013.11</v>
      </c>
      <c r="D20" s="36">
        <v>741</v>
      </c>
      <c r="E20" s="12">
        <f t="shared" si="2"/>
        <v>815</v>
      </c>
      <c r="F20" s="43"/>
      <c r="G20" s="21">
        <f t="shared" si="0"/>
        <v>0</v>
      </c>
      <c r="H20" s="1"/>
      <c r="I20" s="1"/>
      <c r="J20" s="1"/>
      <c r="K20" s="1"/>
      <c r="L20" s="1"/>
      <c r="M20" s="1"/>
      <c r="N20" s="2"/>
      <c r="O20">
        <v>10</v>
      </c>
      <c r="P20">
        <v>10</v>
      </c>
      <c r="Q20">
        <v>12</v>
      </c>
      <c r="R20">
        <f t="shared" si="1"/>
        <v>720</v>
      </c>
    </row>
    <row r="21" spans="1:18" ht="21" customHeight="1" x14ac:dyDescent="0.15">
      <c r="A21" s="2"/>
      <c r="B21" s="3" t="s">
        <v>6</v>
      </c>
      <c r="C21" s="6">
        <v>2013.11</v>
      </c>
      <c r="D21" s="36">
        <v>741</v>
      </c>
      <c r="E21" s="12">
        <f t="shared" si="2"/>
        <v>815</v>
      </c>
      <c r="F21" s="43"/>
      <c r="G21" s="21">
        <f t="shared" si="0"/>
        <v>0</v>
      </c>
      <c r="H21" s="1"/>
      <c r="I21" s="1"/>
      <c r="J21" s="1"/>
      <c r="K21" s="1"/>
      <c r="L21" s="1"/>
      <c r="M21" s="1"/>
      <c r="N21" s="2"/>
      <c r="Q21">
        <v>13</v>
      </c>
      <c r="R21">
        <f t="shared" si="1"/>
        <v>780</v>
      </c>
    </row>
    <row r="22" spans="1:18" ht="21" customHeight="1" x14ac:dyDescent="0.15">
      <c r="A22" s="2"/>
      <c r="B22" s="3" t="s">
        <v>7</v>
      </c>
      <c r="C22" s="9">
        <v>2013.11</v>
      </c>
      <c r="D22" s="36">
        <v>741</v>
      </c>
      <c r="E22" s="12">
        <f t="shared" si="2"/>
        <v>815</v>
      </c>
      <c r="F22" s="43"/>
      <c r="G22" s="21">
        <f t="shared" si="0"/>
        <v>0</v>
      </c>
      <c r="H22" s="1"/>
      <c r="I22" s="1"/>
      <c r="J22" s="1"/>
      <c r="K22" s="1"/>
      <c r="L22" s="1"/>
      <c r="M22" s="1"/>
      <c r="N22" s="2"/>
      <c r="Q22">
        <v>14</v>
      </c>
      <c r="R22">
        <f t="shared" si="1"/>
        <v>840</v>
      </c>
    </row>
    <row r="23" spans="1:18" ht="21" customHeight="1" x14ac:dyDescent="0.15">
      <c r="A23" s="2"/>
      <c r="B23" s="3" t="s">
        <v>11</v>
      </c>
      <c r="C23" s="9">
        <v>2017.4</v>
      </c>
      <c r="D23" s="36">
        <v>741</v>
      </c>
      <c r="E23" s="12">
        <f>ROUND(D23*(1+$C$30),0)</f>
        <v>815</v>
      </c>
      <c r="F23" s="43"/>
      <c r="G23" s="21">
        <f t="shared" si="0"/>
        <v>0</v>
      </c>
      <c r="H23" s="1"/>
      <c r="I23" s="1"/>
      <c r="J23" s="1"/>
      <c r="K23" s="1"/>
      <c r="L23" s="1"/>
      <c r="M23" s="1"/>
      <c r="N23" s="2"/>
      <c r="Q23">
        <v>15</v>
      </c>
      <c r="R23">
        <f t="shared" si="1"/>
        <v>900</v>
      </c>
    </row>
    <row r="24" spans="1:18" ht="21" customHeight="1" x14ac:dyDescent="0.15">
      <c r="A24" s="2"/>
      <c r="B24" s="3" t="s">
        <v>12</v>
      </c>
      <c r="C24" s="9">
        <v>2017.4</v>
      </c>
      <c r="D24" s="36">
        <v>741</v>
      </c>
      <c r="E24" s="12">
        <f t="shared" si="2"/>
        <v>815</v>
      </c>
      <c r="F24" s="43"/>
      <c r="G24" s="21">
        <f t="shared" si="0"/>
        <v>0</v>
      </c>
      <c r="H24" s="1"/>
      <c r="I24" s="1"/>
      <c r="J24" s="1"/>
      <c r="K24" s="1"/>
      <c r="L24" s="1"/>
      <c r="M24" s="1"/>
      <c r="N24" s="2"/>
      <c r="Q24">
        <v>16</v>
      </c>
      <c r="R24">
        <f t="shared" si="1"/>
        <v>960</v>
      </c>
    </row>
    <row r="25" spans="1:18" ht="21" customHeight="1" thickBot="1" x14ac:dyDescent="0.2">
      <c r="A25" s="2"/>
      <c r="B25" s="7" t="s">
        <v>8</v>
      </c>
      <c r="C25" s="28">
        <v>2013.4</v>
      </c>
      <c r="D25" s="37">
        <v>741</v>
      </c>
      <c r="E25" s="14">
        <f t="shared" si="2"/>
        <v>815</v>
      </c>
      <c r="F25" s="43"/>
      <c r="G25" s="25">
        <f t="shared" si="0"/>
        <v>0</v>
      </c>
      <c r="H25" s="1"/>
      <c r="I25" s="1"/>
      <c r="J25" s="1"/>
      <c r="K25" s="1"/>
      <c r="L25" s="1"/>
      <c r="M25" s="1"/>
      <c r="N25" s="2"/>
      <c r="O25" s="4"/>
      <c r="P25" s="4"/>
      <c r="Q25">
        <v>17</v>
      </c>
      <c r="R25">
        <f t="shared" si="1"/>
        <v>1020</v>
      </c>
    </row>
    <row r="26" spans="1:18" ht="22.15" customHeight="1" thickTop="1" thickBot="1" x14ac:dyDescent="0.2">
      <c r="A26" s="2"/>
      <c r="B26" s="23" t="s">
        <v>18</v>
      </c>
      <c r="C26" s="29" t="s">
        <v>19</v>
      </c>
      <c r="D26" s="76" t="s">
        <v>22</v>
      </c>
      <c r="E26" s="77"/>
      <c r="F26" s="26">
        <f>SUM(F10:F25)</f>
        <v>0</v>
      </c>
      <c r="G26" s="27">
        <f>SUM(G11:G25)</f>
        <v>0</v>
      </c>
      <c r="H26" s="1"/>
      <c r="I26" s="1"/>
      <c r="J26" s="1"/>
      <c r="K26" s="1"/>
      <c r="L26" s="1"/>
      <c r="M26" s="1"/>
      <c r="N26" s="2"/>
      <c r="O26" t="str">
        <f>IF(F14=5,1,"")</f>
        <v/>
      </c>
      <c r="Q26">
        <v>18</v>
      </c>
      <c r="R26">
        <f t="shared" si="1"/>
        <v>1080</v>
      </c>
    </row>
    <row r="27" spans="1:18" ht="21" customHeight="1" x14ac:dyDescent="0.15">
      <c r="A27" s="2"/>
      <c r="B27" s="22" t="s">
        <v>48</v>
      </c>
      <c r="C27" s="17" t="s">
        <v>17</v>
      </c>
      <c r="D27" s="46">
        <v>2090</v>
      </c>
      <c r="E27" s="18">
        <f>ROUND(D27*(1+$C$30),-1)</f>
        <v>2300</v>
      </c>
      <c r="F27" s="30">
        <f>IF(OR(ISTEXT(F11),ISTEXT(F13),ISTEXT(F14),ISTEXT(F10),ISTEXT(F12)),IF(COUNTIF($F$10:$F$25,"★")=5,1),"")</f>
        <v>1</v>
      </c>
      <c r="G27" s="24">
        <f>E27*F27</f>
        <v>2300</v>
      </c>
      <c r="H27" s="1"/>
      <c r="I27" s="1"/>
      <c r="J27" s="1"/>
      <c r="K27" s="1"/>
      <c r="L27" s="1"/>
      <c r="M27" s="1"/>
      <c r="N27" s="2"/>
      <c r="Q27">
        <v>19</v>
      </c>
      <c r="R27">
        <f t="shared" si="1"/>
        <v>1140</v>
      </c>
    </row>
    <row r="28" spans="1:18" ht="21" customHeight="1" thickBot="1" x14ac:dyDescent="0.2">
      <c r="A28" s="2"/>
      <c r="B28" s="31" t="s">
        <v>49</v>
      </c>
      <c r="C28" s="9" t="s">
        <v>17</v>
      </c>
      <c r="D28" s="47">
        <v>1909</v>
      </c>
      <c r="E28" s="14">
        <f>ROUND(D28*(1+$C$30),1)</f>
        <v>2099.9</v>
      </c>
      <c r="F28" s="32" t="str">
        <f>IF(COUNTIF($F$15:$F$25,"●")=5,1,"")</f>
        <v/>
      </c>
      <c r="G28" s="33">
        <f>E28*F28</f>
        <v>0</v>
      </c>
      <c r="H28" s="1"/>
      <c r="I28" s="1"/>
      <c r="J28" s="1"/>
      <c r="K28" s="1"/>
      <c r="L28" s="1"/>
      <c r="M28" s="1"/>
      <c r="N28" s="2"/>
      <c r="Q28">
        <v>20</v>
      </c>
      <c r="R28">
        <f t="shared" si="1"/>
        <v>1200</v>
      </c>
    </row>
    <row r="29" spans="1:18" ht="19.5" customHeight="1" thickBot="1" x14ac:dyDescent="0.2">
      <c r="A29" s="2"/>
      <c r="B29" s="19" t="s">
        <v>33</v>
      </c>
      <c r="C29" s="83" t="s">
        <v>23</v>
      </c>
      <c r="D29" s="84"/>
      <c r="E29" s="85"/>
      <c r="F29" s="34">
        <f>SUM(F26,F27*5,F28*5)</f>
        <v>5</v>
      </c>
      <c r="G29" s="35">
        <f>VLOOKUP(F29,$Q:$R,2,FALSE)</f>
        <v>300</v>
      </c>
      <c r="H29" s="1"/>
      <c r="I29" s="1"/>
      <c r="J29" s="1"/>
      <c r="K29" s="1"/>
      <c r="L29" s="1"/>
      <c r="M29" s="1"/>
      <c r="N29" s="2"/>
    </row>
    <row r="30" spans="1:18" ht="21.75" customHeight="1" thickTop="1" thickBot="1" x14ac:dyDescent="0.2">
      <c r="A30" s="2"/>
      <c r="B30" s="19" t="s">
        <v>16</v>
      </c>
      <c r="C30" s="20">
        <v>0.1</v>
      </c>
      <c r="D30" s="81" t="s">
        <v>9</v>
      </c>
      <c r="E30" s="82"/>
      <c r="F30" s="86">
        <f>SUM(G26:G29)</f>
        <v>2600</v>
      </c>
      <c r="G30" s="87"/>
      <c r="H30" s="1"/>
      <c r="I30" s="1"/>
      <c r="J30" s="1"/>
      <c r="K30" s="1"/>
      <c r="L30" s="1"/>
      <c r="M30" s="1"/>
      <c r="N30" s="2"/>
    </row>
    <row r="32" spans="1:18" x14ac:dyDescent="0.15">
      <c r="B32" t="s">
        <v>37</v>
      </c>
    </row>
    <row r="33" spans="2:7" ht="41.25" customHeight="1" x14ac:dyDescent="0.15">
      <c r="B33" s="71" t="s">
        <v>47</v>
      </c>
      <c r="C33" s="71"/>
      <c r="D33" s="71"/>
      <c r="E33" s="71"/>
      <c r="F33" s="71"/>
      <c r="G33" s="71"/>
    </row>
    <row r="35" spans="2:7" ht="46.5" customHeight="1" x14ac:dyDescent="0.15">
      <c r="B35" s="71" t="s">
        <v>36</v>
      </c>
      <c r="C35" s="71"/>
      <c r="D35" s="71"/>
      <c r="E35" s="71"/>
      <c r="F35" s="71"/>
      <c r="G35" s="71"/>
    </row>
    <row r="37" spans="2:7" ht="58.5" customHeight="1" x14ac:dyDescent="0.15">
      <c r="B37" s="75" t="s">
        <v>31</v>
      </c>
      <c r="C37" s="71"/>
      <c r="D37" s="71"/>
      <c r="E37" s="71"/>
      <c r="F37" s="71"/>
      <c r="G37" s="71"/>
    </row>
    <row r="38" spans="2:7" ht="40.5" customHeight="1" x14ac:dyDescent="0.15">
      <c r="B38" s="75" t="s">
        <v>32</v>
      </c>
      <c r="C38" s="71"/>
      <c r="D38" s="71"/>
      <c r="E38" s="71"/>
      <c r="F38" s="71"/>
      <c r="G38" s="71"/>
    </row>
    <row r="40" spans="2:7" ht="75.75" customHeight="1" x14ac:dyDescent="0.15">
      <c r="B40" s="66" t="s">
        <v>34</v>
      </c>
      <c r="C40" s="67"/>
      <c r="D40" s="67"/>
      <c r="E40" s="67"/>
      <c r="F40" s="67"/>
      <c r="G40" s="68"/>
    </row>
  </sheetData>
  <mergeCells count="14">
    <mergeCell ref="B40:G40"/>
    <mergeCell ref="E6:G6"/>
    <mergeCell ref="B4:G4"/>
    <mergeCell ref="B33:G33"/>
    <mergeCell ref="B1:G1"/>
    <mergeCell ref="F2:G2"/>
    <mergeCell ref="B35:G35"/>
    <mergeCell ref="B37:G37"/>
    <mergeCell ref="B38:G38"/>
    <mergeCell ref="D26:E26"/>
    <mergeCell ref="B8:G8"/>
    <mergeCell ref="D30:E30"/>
    <mergeCell ref="C29:E29"/>
    <mergeCell ref="F30:G30"/>
  </mergeCells>
  <phoneticPr fontId="1"/>
  <dataValidations count="3">
    <dataValidation type="list" allowBlank="1" showInputMessage="1" showErrorMessage="1" sqref="C30" xr:uid="{00000000-0002-0000-0000-000000000000}">
      <formula1>"0.08,0.1"</formula1>
    </dataValidation>
    <dataValidation type="list" allowBlank="1" showInputMessage="1" showErrorMessage="1" sqref="F16:F25" xr:uid="{00000000-0002-0000-0000-000002000000}">
      <formula1>$O$8:$O$20</formula1>
    </dataValidation>
    <dataValidation type="list" allowBlank="1" showInputMessage="1" showErrorMessage="1" sqref="F10:F15" xr:uid="{CDF52D22-45BC-4788-B8B5-81716B626BFE}">
      <formula1>$P$9:$P$20</formula1>
    </dataValidation>
  </dataValidations>
  <pageMargins left="0.28000000000000003" right="0.35" top="0.36" bottom="0.28000000000000003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FIJ</dc:creator>
  <cp:lastModifiedBy>森林インストラクター協会 日本</cp:lastModifiedBy>
  <cp:lastPrinted>2021-03-24T02:31:32Z</cp:lastPrinted>
  <dcterms:created xsi:type="dcterms:W3CDTF">2015-03-23T03:10:07Z</dcterms:created>
  <dcterms:modified xsi:type="dcterms:W3CDTF">2023-09-13T03:11:39Z</dcterms:modified>
</cp:coreProperties>
</file>